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840" windowWidth="23256" windowHeight="10536" tabRatio="796" activeTab="0"/>
  </bookViews>
  <sheets>
    <sheet name="10квФ" sheetId="1" r:id="rId1"/>
  </sheets>
  <definedNames>
    <definedName name="Z_500C2F4F_1743_499A_A051_20565DBF52B2_.wvu.PrintArea" localSheetId="0" hidden="1">'10квФ'!$A$1:$T$31</definedName>
    <definedName name="_xlnm.Print_Titles" localSheetId="0">'10квФ'!$18:$18</definedName>
    <definedName name="_xlnm.Print_Area" localSheetId="0">'10квФ'!$A$1:$T$40</definedName>
  </definedNames>
  <calcPr fullCalcOnLoad="1"/>
</workbook>
</file>

<file path=xl/sharedStrings.xml><?xml version="1.0" encoding="utf-8"?>
<sst xmlns="http://schemas.openxmlformats.org/spreadsheetml/2006/main" count="154" uniqueCount="75">
  <si>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</si>
  <si>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</si>
  <si>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</si>
  <si>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</si>
  <si>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</si>
  <si>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</si>
  <si>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 xml:space="preserve"> Наименование инвестиционного проекта (группы инвестиционных проектов)</t>
  </si>
  <si>
    <t xml:space="preserve">Всего </t>
  </si>
  <si>
    <t>Номер группы инвестиционных проектов</t>
  </si>
  <si>
    <t xml:space="preserve">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</si>
  <si>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</si>
  <si>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</si>
  <si>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</si>
  <si>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</si>
  <si>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</si>
  <si>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 по инвестиционной программе, в том числе:</t>
  </si>
  <si>
    <t>1.2</t>
  </si>
  <si>
    <t>1.2.1.1</t>
  </si>
  <si>
    <t>1.4</t>
  </si>
  <si>
    <t>Отклонение от плана финансирования по итогам отчетного периода</t>
  </si>
  <si>
    <t>Приложение  № 10</t>
  </si>
  <si>
    <t>от « 25 » апреля 2018 г. № 320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</si>
  <si>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</si>
  <si>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</si>
  <si>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</si>
  <si>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>ООО "Коммунальные технологии"</t>
    </r>
  </si>
  <si>
    <t>Г</t>
  </si>
  <si>
    <t>Реконструкция, модернизация, техническое перевооружение всего, в том числе: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</si>
  <si>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</si>
  <si>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</si>
  <si>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</si>
  <si>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</si>
  <si>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</si>
  <si>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</si>
  <si>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</si>
  <si>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</si>
  <si>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</si>
  <si>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</si>
  <si>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</si>
  <si>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</si>
  <si>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</si>
  <si>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>2020 год</t>
    </r>
  </si>
  <si>
    <t>1.2.1.</t>
  </si>
  <si>
    <t>1.2.2.</t>
  </si>
  <si>
    <t>1.3.</t>
  </si>
  <si>
    <t>1.4.1.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</si>
  <si>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</si>
  <si>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</si>
  <si>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</si>
  <si>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</si>
  <si>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</si>
  <si>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</si>
  <si>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</si>
  <si>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</si>
  <si>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</si>
  <si>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</si>
  <si>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</si>
  <si>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</si>
  <si>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</si>
  <si>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</si>
  <si>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</si>
  <si>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</si>
  <si>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</si>
  <si>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</si>
  <si>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</si>
  <si>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</si>
  <si>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 xml:space="preserve">Фактический объем финансирования капитальных вложений на  01.01.2020, млн. рублей 
(с НДС) </t>
  </si>
  <si>
    <t xml:space="preserve">Остаток финансирования капитальных вложений 
на  01.01. 2020  в прогнозных ценах соответствующих лет,  млн. рублей (с НДС) </t>
  </si>
  <si>
    <t>Финансирование капитальных вложений года 2020, млн. рублей (с НДС)</t>
  </si>
  <si>
    <t>1.1</t>
  </si>
  <si>
    <t>Технологическое присоединение</t>
  </si>
  <si>
    <t>Реконструкция, модернизация, техническое перевооружение линий электропередачи, всего, в том числе:</t>
  </si>
  <si>
    <r>
      <t xml:space="preserve">Утвержденные плановые значения показателей приведены в соответствии с  </t>
    </r>
    <r>
      <rPr>
        <u val="single"/>
        <sz val="14"/>
        <color indexed="8"/>
        <rFont val="Times New Roman"/>
        <family val="1"/>
      </rPr>
      <t>Приказом Министерства экономического развития, промышленности и торговли Чувашской Республики от 08.10.2019 №206</t>
    </r>
  </si>
  <si>
    <t>Форма 10.  Отчет об исполнении плана финансирования капитальных вложений по инвестиционным проектам инвестиционной программы ООО "Коммунальные технологии" в сфере электроснабжения на 2020-2024 годы (квартальный)</t>
  </si>
  <si>
    <t>за 2 квартал 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</si>
</sst>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92" applyFont="1" applyAlignment="1">
      <alignment horizontal="right"/>
      <protection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0" fillId="0" borderId="10" xfId="92" applyFont="1" applyBorder="1">
      <alignment/>
      <protection/>
    </xf>
    <xf numFmtId="0" fontId="20" fillId="0" borderId="0" xfId="92" applyFont="1" applyAlignment="1">
      <alignment horizontal="right" vertical="center"/>
      <protection/>
    </xf>
    <xf numFmtId="0" fontId="32" fillId="0" borderId="0" xfId="403" applyFont="1" applyAlignment="1">
      <alignment vertical="center"/>
      <protection/>
    </xf>
    <xf numFmtId="0" fontId="20" fillId="0" borderId="0" xfId="92" applyFont="1" applyAlignment="1">
      <alignment horizontal="right"/>
      <protection/>
    </xf>
    <xf numFmtId="0" fontId="0" fillId="24" borderId="0" xfId="92" applyFont="1" applyFill="1">
      <alignment/>
      <protection/>
    </xf>
    <xf numFmtId="0" fontId="32" fillId="0" borderId="0" xfId="403" applyFont="1" applyAlignment="1">
      <alignment horizontal="center" vertical="center"/>
      <protection/>
    </xf>
    <xf numFmtId="0" fontId="32" fillId="24" borderId="0" xfId="403" applyFont="1" applyFill="1" applyAlignment="1">
      <alignment horizontal="center" vertical="center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wrapText="1"/>
      <protection/>
    </xf>
    <xf numFmtId="0" fontId="20" fillId="0" borderId="0" xfId="92" applyFont="1" applyFill="1" applyBorder="1" applyAlignment="1">
      <alignment horizontal="center"/>
      <protection/>
    </xf>
    <xf numFmtId="0" fontId="20" fillId="24" borderId="0" xfId="92" applyFont="1" applyFill="1" applyBorder="1" applyAlignment="1">
      <alignment horizontal="center"/>
      <protection/>
    </xf>
    <xf numFmtId="0" fontId="20" fillId="0" borderId="0" xfId="92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33" fillId="0" borderId="0" xfId="403" applyFont="1" applyAlignment="1">
      <alignment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49" fontId="24" fillId="24" borderId="11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2" fontId="24" fillId="24" borderId="13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2" fontId="25" fillId="24" borderId="10" xfId="403" applyNumberFormat="1" applyFont="1" applyFill="1" applyBorder="1" applyAlignment="1">
      <alignment horizontal="center" vertical="center" wrapText="1"/>
      <protection/>
    </xf>
    <xf numFmtId="49" fontId="24" fillId="24" borderId="13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 wrapText="1"/>
    </xf>
    <xf numFmtId="2" fontId="25" fillId="24" borderId="14" xfId="403" applyNumberFormat="1" applyFont="1" applyFill="1" applyBorder="1" applyAlignment="1">
      <alignment horizontal="center" vertical="center" wrapText="1"/>
      <protection/>
    </xf>
    <xf numFmtId="0" fontId="25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0" fillId="24" borderId="10" xfId="92" applyFont="1" applyFill="1" applyBorder="1" applyAlignment="1">
      <alignment horizontal="center" vertical="center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26" fillId="0" borderId="10" xfId="92" applyFont="1" applyFill="1" applyBorder="1" applyAlignment="1">
      <alignment horizontal="center" vertical="center" wrapText="1"/>
      <protection/>
    </xf>
    <xf numFmtId="0" fontId="26" fillId="0" borderId="0" xfId="92" applyFont="1">
      <alignment/>
      <protection/>
    </xf>
    <xf numFmtId="165" fontId="0" fillId="24" borderId="10" xfId="92" applyNumberFormat="1" applyFont="1" applyFill="1" applyBorder="1" applyAlignment="1">
      <alignment horizontal="center" vertical="center" wrapText="1"/>
      <protection/>
    </xf>
    <xf numFmtId="165" fontId="26" fillId="24" borderId="10" xfId="92" applyNumberFormat="1" applyFont="1" applyFill="1" applyBorder="1" applyAlignment="1">
      <alignment horizontal="center" vertical="center" wrapText="1"/>
      <protection/>
    </xf>
    <xf numFmtId="165" fontId="0" fillId="0" borderId="10" xfId="92" applyNumberFormat="1" applyFont="1" applyFill="1" applyBorder="1" applyAlignment="1">
      <alignment horizontal="center" vertical="center" wrapText="1"/>
      <protection/>
    </xf>
    <xf numFmtId="165" fontId="0" fillId="0" borderId="15" xfId="92" applyNumberFormat="1" applyFont="1" applyFill="1" applyBorder="1" applyAlignment="1">
      <alignment horizontal="center" vertical="center" wrapText="1"/>
      <protection/>
    </xf>
    <xf numFmtId="165" fontId="0" fillId="24" borderId="10" xfId="92" applyNumberFormat="1" applyFont="1" applyFill="1" applyBorder="1" applyAlignment="1">
      <alignment horizontal="center" vertical="center"/>
      <protection/>
    </xf>
    <xf numFmtId="165" fontId="26" fillId="24" borderId="10" xfId="92" applyNumberFormat="1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165" fontId="0" fillId="24" borderId="15" xfId="92" applyNumberFormat="1" applyFont="1" applyFill="1" applyBorder="1" applyAlignment="1">
      <alignment horizontal="center" vertical="center" wrapText="1"/>
      <protection/>
    </xf>
    <xf numFmtId="165" fontId="0" fillId="24" borderId="15" xfId="92" applyNumberFormat="1" applyFont="1" applyFill="1" applyBorder="1" applyAlignment="1">
      <alignment horizontal="center" vertical="center"/>
      <protection/>
    </xf>
    <xf numFmtId="0" fontId="26" fillId="24" borderId="0" xfId="92" applyFont="1" applyFill="1">
      <alignment/>
      <protection/>
    </xf>
    <xf numFmtId="165" fontId="26" fillId="24" borderId="15" xfId="92" applyNumberFormat="1" applyFont="1" applyFill="1" applyBorder="1" applyAlignment="1">
      <alignment horizontal="center" vertical="center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26" fillId="24" borderId="0" xfId="92" applyFont="1" applyFill="1" applyBorder="1" applyAlignment="1">
      <alignment horizontal="center" vertical="center" wrapText="1"/>
      <protection/>
    </xf>
    <xf numFmtId="0" fontId="24" fillId="24" borderId="14" xfId="403" applyFont="1" applyFill="1" applyBorder="1" applyAlignment="1">
      <alignment horizontal="center" vertical="center" wrapText="1"/>
      <protection/>
    </xf>
    <xf numFmtId="2" fontId="24" fillId="24" borderId="14" xfId="403" applyNumberFormat="1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2" fontId="25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403" applyFont="1" applyFill="1" applyBorder="1" applyAlignment="1">
      <alignment horizontal="left" vertical="center" wrapText="1"/>
      <protection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92" applyFont="1" applyFill="1" applyBorder="1" applyAlignment="1">
      <alignment horizontal="center" vertical="center"/>
      <protection/>
    </xf>
    <xf numFmtId="0" fontId="26" fillId="0" borderId="10" xfId="92" applyFont="1" applyBorder="1" applyAlignment="1">
      <alignment horizontal="center"/>
      <protection/>
    </xf>
    <xf numFmtId="1" fontId="26" fillId="24" borderId="10" xfId="92" applyNumberFormat="1" applyFont="1" applyFill="1" applyBorder="1" applyAlignment="1">
      <alignment horizontal="center" vertical="center" wrapText="1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4" xfId="92" applyFont="1" applyFill="1" applyBorder="1" applyAlignment="1">
      <alignment horizontal="center" vertical="center" wrapText="1"/>
      <protection/>
    </xf>
    <xf numFmtId="0" fontId="0" fillId="0" borderId="16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7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20" fillId="0" borderId="0" xfId="92" applyFont="1" applyFill="1" applyBorder="1" applyAlignment="1">
      <alignment horizontal="center"/>
      <protection/>
    </xf>
    <xf numFmtId="0" fontId="23" fillId="0" borderId="0" xfId="92" applyFont="1" applyFill="1" applyAlignment="1">
      <alignment horizontal="center" wrapText="1"/>
      <protection/>
    </xf>
    <xf numFmtId="0" fontId="20" fillId="0" borderId="0" xfId="92" applyFont="1" applyFill="1" applyAlignment="1">
      <alignment horizontal="center" wrapText="1"/>
      <protection/>
    </xf>
    <xf numFmtId="0" fontId="32" fillId="0" borderId="0" xfId="403" applyFont="1" applyAlignment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34" fillId="0" borderId="0" xfId="403" applyFont="1" applyAlignment="1">
      <alignment horizontal="center" vertical="center"/>
      <protection/>
    </xf>
    <xf numFmtId="0" fontId="20" fillId="0" borderId="12" xfId="92" applyFont="1" applyFill="1" applyBorder="1" applyAlignment="1">
      <alignment horizontal="center"/>
      <protection/>
    </xf>
    <xf numFmtId="0" fontId="0" fillId="0" borderId="18" xfId="92" applyFont="1" applyFill="1" applyBorder="1" applyAlignment="1">
      <alignment horizontal="center" vertical="center" wrapText="1"/>
      <protection/>
    </xf>
  </cellXfs>
  <cellStyles count="6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Плохой" xfId="505"/>
    <cellStyle name="Плохой 2" xfId="506"/>
    <cellStyle name="Пояснение" xfId="507"/>
    <cellStyle name="Пояснение 2" xfId="508"/>
    <cellStyle name="Примечание" xfId="509"/>
    <cellStyle name="Примечание 2" xfId="510"/>
    <cellStyle name="Percent" xfId="511"/>
    <cellStyle name="Процентный 2" xfId="512"/>
    <cellStyle name="Процентный 3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10" xfId="522"/>
    <cellStyle name="Финансовый 2 2" xfId="523"/>
    <cellStyle name="Финансовый 2 2 2" xfId="524"/>
    <cellStyle name="Финансовый 2 2 2 2" xfId="525"/>
    <cellStyle name="Финансовый 2 2 2 2 2" xfId="526"/>
    <cellStyle name="Финансовый 2 2 2 2 3" xfId="527"/>
    <cellStyle name="Финансовый 2 2 2 2 4" xfId="528"/>
    <cellStyle name="Финансовый 2 2 2 3" xfId="529"/>
    <cellStyle name="Финансовый 2 2 2 3 2" xfId="530"/>
    <cellStyle name="Финансовый 2 2 2 3 3" xfId="531"/>
    <cellStyle name="Финансовый 2 2 2 4" xfId="532"/>
    <cellStyle name="Финансовый 2 2 2 5" xfId="533"/>
    <cellStyle name="Финансовый 2 2 3" xfId="534"/>
    <cellStyle name="Финансовый 2 2 3 2" xfId="535"/>
    <cellStyle name="Финансовый 2 2 3 3" xfId="536"/>
    <cellStyle name="Финансовый 2 2 4" xfId="537"/>
    <cellStyle name="Финансовый 2 2 4 2" xfId="538"/>
    <cellStyle name="Финансовый 2 2 4 3" xfId="539"/>
    <cellStyle name="Финансовый 2 2 5" xfId="540"/>
    <cellStyle name="Финансовый 2 2 6" xfId="541"/>
    <cellStyle name="Финансовый 2 3" xfId="542"/>
    <cellStyle name="Финансовый 2 3 2" xfId="543"/>
    <cellStyle name="Финансовый 2 3 2 2" xfId="544"/>
    <cellStyle name="Финансовый 2 3 2 2 2" xfId="545"/>
    <cellStyle name="Финансовый 2 3 2 2 3" xfId="546"/>
    <cellStyle name="Финансовый 2 3 2 3" xfId="547"/>
    <cellStyle name="Финансовый 2 3 2 3 2" xfId="548"/>
    <cellStyle name="Финансовый 2 3 2 3 3" xfId="549"/>
    <cellStyle name="Финансовый 2 3 2 4" xfId="550"/>
    <cellStyle name="Финансовый 2 3 2 5" xfId="551"/>
    <cellStyle name="Финансовый 2 3 3" xfId="552"/>
    <cellStyle name="Финансовый 2 3 3 2" xfId="553"/>
    <cellStyle name="Финансовый 2 3 3 3" xfId="554"/>
    <cellStyle name="Финансовый 2 3 4" xfId="555"/>
    <cellStyle name="Финансовый 2 3 4 2" xfId="556"/>
    <cellStyle name="Финансовый 2 3 4 3" xfId="557"/>
    <cellStyle name="Финансовый 2 3 5" xfId="558"/>
    <cellStyle name="Финансовый 2 3 6" xfId="559"/>
    <cellStyle name="Финансовый 2 4" xfId="560"/>
    <cellStyle name="Финансовый 2 4 2" xfId="561"/>
    <cellStyle name="Финансовый 2 4 2 2" xfId="562"/>
    <cellStyle name="Финансовый 2 4 2 3" xfId="563"/>
    <cellStyle name="Финансовый 2 4 3" xfId="564"/>
    <cellStyle name="Финансовый 2 4 3 2" xfId="565"/>
    <cellStyle name="Финансовый 2 4 3 3" xfId="566"/>
    <cellStyle name="Финансовый 2 4 4" xfId="567"/>
    <cellStyle name="Финансовый 2 4 5" xfId="568"/>
    <cellStyle name="Финансовый 2 5" xfId="569"/>
    <cellStyle name="Финансовый 2 5 2" xfId="570"/>
    <cellStyle name="Финансовый 2 5 3" xfId="571"/>
    <cellStyle name="Финансовый 2 6" xfId="572"/>
    <cellStyle name="Финансовый 2 6 2" xfId="573"/>
    <cellStyle name="Финансовый 2 6 3" xfId="574"/>
    <cellStyle name="Финансовый 2 7" xfId="575"/>
    <cellStyle name="Финансовый 2 7 2" xfId="576"/>
    <cellStyle name="Финансовый 2 7 3" xfId="577"/>
    <cellStyle name="Финансовый 2 8" xfId="578"/>
    <cellStyle name="Финансовый 2 9" xfId="579"/>
    <cellStyle name="Финансовый 3" xfId="580"/>
    <cellStyle name="Финансовый 3 10" xfId="581"/>
    <cellStyle name="Финансовый 3 2" xfId="582"/>
    <cellStyle name="Финансовый 3 2 2" xfId="583"/>
    <cellStyle name="Финансовый 3 2 2 2" xfId="584"/>
    <cellStyle name="Финансовый 3 2 2 2 2" xfId="585"/>
    <cellStyle name="Финансовый 3 2 2 2 3" xfId="586"/>
    <cellStyle name="Финансовый 3 2 2 3" xfId="587"/>
    <cellStyle name="Финансовый 3 2 2 3 2" xfId="588"/>
    <cellStyle name="Финансовый 3 2 2 3 3" xfId="589"/>
    <cellStyle name="Финансовый 3 2 2 4" xfId="590"/>
    <cellStyle name="Финансовый 3 2 2 5" xfId="591"/>
    <cellStyle name="Финансовый 3 2 3" xfId="592"/>
    <cellStyle name="Финансовый 3 2 3 2" xfId="593"/>
    <cellStyle name="Финансовый 3 2 3 3" xfId="594"/>
    <cellStyle name="Финансовый 3 2 4" xfId="595"/>
    <cellStyle name="Финансовый 3 2 4 2" xfId="596"/>
    <cellStyle name="Финансовый 3 2 4 3" xfId="597"/>
    <cellStyle name="Финансовый 3 2 5" xfId="598"/>
    <cellStyle name="Финансовый 3 2 6" xfId="599"/>
    <cellStyle name="Финансовый 3 3" xfId="600"/>
    <cellStyle name="Финансовый 3 3 2" xfId="601"/>
    <cellStyle name="Финансовый 3 3 2 2" xfId="602"/>
    <cellStyle name="Финансовый 3 3 2 2 2" xfId="603"/>
    <cellStyle name="Финансовый 3 3 2 2 3" xfId="604"/>
    <cellStyle name="Финансовый 3 3 2 3" xfId="605"/>
    <cellStyle name="Финансовый 3 3 2 3 2" xfId="606"/>
    <cellStyle name="Финансовый 3 3 2 3 3" xfId="607"/>
    <cellStyle name="Финансовый 3 3 2 4" xfId="608"/>
    <cellStyle name="Финансовый 3 3 2 5" xfId="609"/>
    <cellStyle name="Финансовый 3 3 3" xfId="610"/>
    <cellStyle name="Финансовый 3 3 3 2" xfId="611"/>
    <cellStyle name="Финансовый 3 3 3 3" xfId="612"/>
    <cellStyle name="Финансовый 3 3 4" xfId="613"/>
    <cellStyle name="Финансовый 3 3 4 2" xfId="614"/>
    <cellStyle name="Финансовый 3 3 4 3" xfId="615"/>
    <cellStyle name="Финансовый 3 3 5" xfId="616"/>
    <cellStyle name="Финансовый 3 3 6" xfId="617"/>
    <cellStyle name="Финансовый 3 4" xfId="618"/>
    <cellStyle name="Финансовый 3 4 2" xfId="619"/>
    <cellStyle name="Финансовый 3 4 2 2" xfId="620"/>
    <cellStyle name="Финансовый 3 4 2 3" xfId="621"/>
    <cellStyle name="Финансовый 3 4 3" xfId="622"/>
    <cellStyle name="Финансовый 3 4 3 2" xfId="623"/>
    <cellStyle name="Финансовый 3 4 3 3" xfId="624"/>
    <cellStyle name="Финансовый 3 4 4" xfId="625"/>
    <cellStyle name="Финансовый 3 4 5" xfId="626"/>
    <cellStyle name="Финансовый 3 5" xfId="627"/>
    <cellStyle name="Финансовый 3 5 2" xfId="628"/>
    <cellStyle name="Финансовый 3 5 3" xfId="629"/>
    <cellStyle name="Финансовый 3 6" xfId="630"/>
    <cellStyle name="Финансовый 3 6 2" xfId="631"/>
    <cellStyle name="Финансовый 3 6 3" xfId="632"/>
    <cellStyle name="Финансовый 3 7" xfId="633"/>
    <cellStyle name="Финансовый 3 7 2" xfId="634"/>
    <cellStyle name="Финансовый 3 7 3" xfId="635"/>
    <cellStyle name="Финансовый 3 8" xfId="636"/>
    <cellStyle name="Финансовый 3 9" xfId="637"/>
    <cellStyle name="Хороший" xfId="638"/>
    <cellStyle name="Хороший 2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0"/>
  <sheetViews>
    <sheetView tabSelected="1" view="pageBreakPreview" zoomScale="80" zoomScaleSheetLayoutView="80" zoomScalePageLayoutView="0" workbookViewId="0" topLeftCell="A15">
      <pane xSplit="5640" ySplit="3468" topLeftCell="A31" activePane="bottomRight" state="split"/>
      <selection pane="topLeft" activeCell="B11" sqref="B11"/>
      <selection pane="topRight" activeCell="E22" sqref="E22"/>
      <selection pane="bottomLeft" activeCell="A19" sqref="A19:C40"/>
      <selection pane="bottomRight" activeCell="Q38" sqref="Q38"/>
    </sheetView>
  </sheetViews>
  <sheetFormatPr defaultColWidth="9.00390625" defaultRowHeight="15.75"/>
  <cols>
    <col min="1" max="1" width="8.875" style="2" customWidth="1"/>
    <col min="2" max="2" width="46.25390625" style="2" customWidth="1"/>
    <col min="3" max="3" width="12.375" style="2" customWidth="1"/>
    <col min="4" max="4" width="17.625" style="8" customWidth="1"/>
    <col min="5" max="5" width="16.00390625" style="8" customWidth="1"/>
    <col min="6" max="6" width="17.50390625" style="8" customWidth="1"/>
    <col min="7" max="16" width="9.625" style="2" customWidth="1"/>
    <col min="17" max="17" width="19.125" style="8" customWidth="1"/>
    <col min="18" max="18" width="12.50390625" style="2" customWidth="1"/>
    <col min="19" max="19" width="9.875" style="2" customWidth="1"/>
    <col min="20" max="20" width="15.875" style="2" customWidth="1"/>
    <col min="21" max="22" width="10.625" style="2" customWidth="1"/>
    <col min="23" max="23" width="12.125" style="2" customWidth="1"/>
    <col min="24" max="24" width="10.625" style="2" customWidth="1"/>
    <col min="25" max="25" width="22.75390625" style="2" customWidth="1"/>
    <col min="26" max="63" width="10.625" style="2" customWidth="1"/>
    <col min="64" max="64" width="12.125" style="2" customWidth="1"/>
    <col min="65" max="65" width="11.50390625" style="2" customWidth="1"/>
    <col min="66" max="66" width="14.125" style="2" customWidth="1"/>
    <col min="67" max="67" width="15.125" style="2" customWidth="1"/>
    <col min="68" max="68" width="13.00390625" style="2" customWidth="1"/>
    <col min="69" max="69" width="11.75390625" style="2" customWidth="1"/>
    <col min="70" max="70" width="17.50390625" style="2" customWidth="1"/>
    <col min="71" max="16384" width="9.00390625" style="2" customWidth="1"/>
  </cols>
  <sheetData>
    <row r="1" spans="20:22" ht="18">
      <c r="T1" s="5" t="s">
        <v>20</v>
      </c>
      <c r="V1" s="1"/>
    </row>
    <row r="2" spans="20:22" ht="18">
      <c r="T2" s="7" t="s">
        <v>0</v>
      </c>
      <c r="V2" s="1"/>
    </row>
    <row r="3" spans="20:22" ht="18">
      <c r="T3" s="7" t="s">
        <v>21</v>
      </c>
      <c r="V3" s="1"/>
    </row>
    <row r="4" spans="1:22" s="3" customFormat="1" ht="18">
      <c r="A4" s="71" t="s">
        <v>73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"/>
      <c r="V4" s="15"/>
    </row>
    <row r="5" spans="1:23" s="3" customFormat="1" ht="18.75" customHeight="1">
      <c r="A5" s="72" t="s">
        <v>74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2"/>
      <c r="V5" s="12"/>
      <c r="W5" s="12"/>
    </row>
    <row r="6" spans="1:22" s="3" customFormat="1" ht="18">
      <c r="A6" s="13"/>
      <c r="B6" s="13"/>
      <c r="C6" s="13"/>
      <c r="D6" s="1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3"/>
      <c r="S6" s="13"/>
      <c r="T6" s="13"/>
      <c r="U6" s="13"/>
      <c r="V6" s="13"/>
    </row>
    <row r="7" spans="1:22" s="3" customFormat="1" ht="18.75" customHeight="1">
      <c r="A7" s="73" t="s">
        <v>25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2"/>
      <c r="V7" s="12"/>
    </row>
    <row r="8" spans="1:22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"/>
      <c r="V8" s="6"/>
    </row>
    <row r="9" spans="1:22" ht="15">
      <c r="A9" s="9"/>
      <c r="B9" s="9"/>
      <c r="C9" s="9"/>
      <c r="D9" s="10"/>
      <c r="E9" s="10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9"/>
      <c r="S9" s="9"/>
      <c r="T9" s="9"/>
      <c r="U9" s="9"/>
      <c r="V9" s="9"/>
    </row>
    <row r="10" spans="1:22" ht="18">
      <c r="A10" s="75" t="s">
        <v>41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6"/>
      <c r="V10" s="16"/>
    </row>
    <row r="11" ht="18">
      <c r="V11" s="7"/>
    </row>
    <row r="12" spans="1:22" ht="18">
      <c r="A12" s="76" t="s">
        <v>72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17"/>
      <c r="V12" s="17"/>
    </row>
    <row r="13" spans="1:22" ht="15">
      <c r="A13" s="74" t="s">
        <v>14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"/>
      <c r="V13" s="6"/>
    </row>
    <row r="14" spans="1:22" ht="18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15"/>
      <c r="V14" s="15"/>
    </row>
    <row r="15" spans="1:22" ht="84.75" customHeight="1">
      <c r="A15" s="65" t="s">
        <v>8</v>
      </c>
      <c r="B15" s="65" t="s">
        <v>6</v>
      </c>
      <c r="C15" s="65" t="s">
        <v>1</v>
      </c>
      <c r="D15" s="68" t="s">
        <v>22</v>
      </c>
      <c r="E15" s="68" t="s">
        <v>66</v>
      </c>
      <c r="F15" s="68" t="s">
        <v>67</v>
      </c>
      <c r="G15" s="66" t="s">
        <v>68</v>
      </c>
      <c r="H15" s="78"/>
      <c r="I15" s="78"/>
      <c r="J15" s="78"/>
      <c r="K15" s="78"/>
      <c r="L15" s="78"/>
      <c r="M15" s="78"/>
      <c r="N15" s="78"/>
      <c r="O15" s="78"/>
      <c r="P15" s="67"/>
      <c r="Q15" s="68" t="s">
        <v>23</v>
      </c>
      <c r="R15" s="65" t="s">
        <v>19</v>
      </c>
      <c r="S15" s="65"/>
      <c r="T15" s="65" t="s">
        <v>2</v>
      </c>
      <c r="U15" s="3"/>
      <c r="V15" s="3"/>
    </row>
    <row r="16" spans="1:20" ht="69" customHeight="1">
      <c r="A16" s="65"/>
      <c r="B16" s="65"/>
      <c r="C16" s="65"/>
      <c r="D16" s="69"/>
      <c r="E16" s="69"/>
      <c r="F16" s="69"/>
      <c r="G16" s="66" t="s">
        <v>7</v>
      </c>
      <c r="H16" s="67"/>
      <c r="I16" s="66" t="s">
        <v>10</v>
      </c>
      <c r="J16" s="67"/>
      <c r="K16" s="66" t="s">
        <v>11</v>
      </c>
      <c r="L16" s="67"/>
      <c r="M16" s="66" t="s">
        <v>12</v>
      </c>
      <c r="N16" s="67"/>
      <c r="O16" s="66" t="s">
        <v>13</v>
      </c>
      <c r="P16" s="67"/>
      <c r="Q16" s="69"/>
      <c r="R16" s="65" t="s">
        <v>24</v>
      </c>
      <c r="S16" s="65" t="s">
        <v>3</v>
      </c>
      <c r="T16" s="65"/>
    </row>
    <row r="17" spans="1:20" ht="32.25" customHeight="1">
      <c r="A17" s="65"/>
      <c r="B17" s="65"/>
      <c r="C17" s="65"/>
      <c r="D17" s="70"/>
      <c r="E17" s="70"/>
      <c r="F17" s="70"/>
      <c r="G17" s="11" t="s">
        <v>4</v>
      </c>
      <c r="H17" s="11" t="s">
        <v>5</v>
      </c>
      <c r="I17" s="11" t="s">
        <v>4</v>
      </c>
      <c r="J17" s="11" t="s">
        <v>5</v>
      </c>
      <c r="K17" s="11" t="s">
        <v>4</v>
      </c>
      <c r="L17" s="11" t="s">
        <v>5</v>
      </c>
      <c r="M17" s="11" t="s">
        <v>4</v>
      </c>
      <c r="N17" s="11" t="s">
        <v>5</v>
      </c>
      <c r="O17" s="11" t="s">
        <v>4</v>
      </c>
      <c r="P17" s="11" t="s">
        <v>5</v>
      </c>
      <c r="Q17" s="70"/>
      <c r="R17" s="65"/>
      <c r="S17" s="65"/>
      <c r="T17" s="65"/>
    </row>
    <row r="18" spans="1:20" s="36" customFormat="1" ht="15">
      <c r="A18" s="35">
        <v>1</v>
      </c>
      <c r="B18" s="35">
        <f aca="true" t="shared" si="0" ref="B18:T18">A18+1</f>
        <v>2</v>
      </c>
      <c r="C18" s="35">
        <f t="shared" si="0"/>
        <v>3</v>
      </c>
      <c r="D18" s="49">
        <f t="shared" si="0"/>
        <v>4</v>
      </c>
      <c r="E18" s="49">
        <f t="shared" si="0"/>
        <v>5</v>
      </c>
      <c r="F18" s="49">
        <f t="shared" si="0"/>
        <v>6</v>
      </c>
      <c r="G18" s="35">
        <f t="shared" si="0"/>
        <v>7</v>
      </c>
      <c r="H18" s="35">
        <f t="shared" si="0"/>
        <v>8</v>
      </c>
      <c r="I18" s="35">
        <f t="shared" si="0"/>
        <v>9</v>
      </c>
      <c r="J18" s="35">
        <f t="shared" si="0"/>
        <v>10</v>
      </c>
      <c r="K18" s="35">
        <f t="shared" si="0"/>
        <v>11</v>
      </c>
      <c r="L18" s="35">
        <f t="shared" si="0"/>
        <v>12</v>
      </c>
      <c r="M18" s="35">
        <f t="shared" si="0"/>
        <v>13</v>
      </c>
      <c r="N18" s="35">
        <f t="shared" si="0"/>
        <v>14</v>
      </c>
      <c r="O18" s="35">
        <f t="shared" si="0"/>
        <v>15</v>
      </c>
      <c r="P18" s="35">
        <f t="shared" si="0"/>
        <v>16</v>
      </c>
      <c r="Q18" s="49">
        <f t="shared" si="0"/>
        <v>17</v>
      </c>
      <c r="R18" s="35">
        <f t="shared" si="0"/>
        <v>18</v>
      </c>
      <c r="S18" s="35">
        <f t="shared" si="0"/>
        <v>19</v>
      </c>
      <c r="T18" s="35">
        <f t="shared" si="0"/>
        <v>20</v>
      </c>
    </row>
    <row r="19" spans="1:20" ht="16.5">
      <c r="A19" s="20" t="s">
        <v>69</v>
      </c>
      <c r="B19" s="59" t="s">
        <v>70</v>
      </c>
      <c r="C19" s="32" t="s">
        <v>26</v>
      </c>
      <c r="D19" s="19" t="s">
        <v>40</v>
      </c>
      <c r="E19" s="19" t="s">
        <v>40</v>
      </c>
      <c r="F19" s="19" t="s">
        <v>40</v>
      </c>
      <c r="G19" s="19" t="s">
        <v>40</v>
      </c>
      <c r="H19" s="19" t="s">
        <v>40</v>
      </c>
      <c r="I19" s="19" t="s">
        <v>40</v>
      </c>
      <c r="J19" s="19" t="s">
        <v>40</v>
      </c>
      <c r="K19" s="19" t="s">
        <v>40</v>
      </c>
      <c r="L19" s="19" t="s">
        <v>40</v>
      </c>
      <c r="M19" s="19" t="s">
        <v>40</v>
      </c>
      <c r="N19" s="19" t="s">
        <v>40</v>
      </c>
      <c r="O19" s="19" t="s">
        <v>40</v>
      </c>
      <c r="P19" s="19" t="s">
        <v>40</v>
      </c>
      <c r="Q19" s="19" t="s">
        <v>40</v>
      </c>
      <c r="R19" s="19" t="s">
        <v>40</v>
      </c>
      <c r="S19" s="19" t="s">
        <v>40</v>
      </c>
      <c r="T19" s="19" t="s">
        <v>40</v>
      </c>
    </row>
    <row r="20" spans="1:24" s="46" customFormat="1" ht="50.25" customHeight="1">
      <c r="A20" s="20" t="s">
        <v>16</v>
      </c>
      <c r="B20" s="21" t="s">
        <v>27</v>
      </c>
      <c r="C20" s="22" t="s">
        <v>26</v>
      </c>
      <c r="D20" s="38">
        <f>D21+D28</f>
        <v>89.804</v>
      </c>
      <c r="E20" s="38">
        <f aca="true" t="shared" si="1" ref="E20:P20">E21+E28</f>
        <v>1.3963079999999999</v>
      </c>
      <c r="F20" s="38">
        <f t="shared" si="1"/>
        <v>80.75399999999999</v>
      </c>
      <c r="G20" s="38">
        <f t="shared" si="1"/>
        <v>80.75399999999999</v>
      </c>
      <c r="H20" s="38">
        <f t="shared" si="1"/>
        <v>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8">
        <f t="shared" si="1"/>
        <v>0</v>
      </c>
      <c r="N20" s="38">
        <f t="shared" si="1"/>
        <v>0</v>
      </c>
      <c r="O20" s="38">
        <f t="shared" si="1"/>
        <v>80.75399999999999</v>
      </c>
      <c r="P20" s="38">
        <f t="shared" si="1"/>
        <v>0</v>
      </c>
      <c r="Q20" s="38">
        <f>F20-H20</f>
        <v>80.75399999999999</v>
      </c>
      <c r="R20" s="38">
        <f aca="true" t="shared" si="2" ref="R20:R26">H20-G20</f>
        <v>-80.75399999999999</v>
      </c>
      <c r="S20" s="63">
        <v>100</v>
      </c>
      <c r="T20" s="34" t="s">
        <v>40</v>
      </c>
      <c r="U20" s="34"/>
      <c r="V20" s="34"/>
      <c r="W20" s="34"/>
      <c r="X20" s="34"/>
    </row>
    <row r="21" spans="1:24" s="46" customFormat="1" ht="66.75">
      <c r="A21" s="20" t="s">
        <v>42</v>
      </c>
      <c r="B21" s="51" t="s">
        <v>46</v>
      </c>
      <c r="C21" s="52" t="s">
        <v>26</v>
      </c>
      <c r="D21" s="38">
        <f>D22+D26</f>
        <v>60.797999999999995</v>
      </c>
      <c r="E21" s="38">
        <f>E22+E26</f>
        <v>0.0031079999999999997</v>
      </c>
      <c r="F21" s="38">
        <f>F22+F26</f>
        <v>60.797999999999995</v>
      </c>
      <c r="G21" s="38">
        <f aca="true" t="shared" si="3" ref="G21:Q21">G22+G26</f>
        <v>60.797999999999995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 t="shared" si="3"/>
        <v>60.797999999999995</v>
      </c>
      <c r="P21" s="38">
        <f t="shared" si="3"/>
        <v>0</v>
      </c>
      <c r="Q21" s="38">
        <f t="shared" si="3"/>
        <v>60.797999999999995</v>
      </c>
      <c r="R21" s="38">
        <f t="shared" si="2"/>
        <v>-60.797999999999995</v>
      </c>
      <c r="S21" s="63">
        <v>100</v>
      </c>
      <c r="T21" s="49" t="s">
        <v>40</v>
      </c>
      <c r="U21" s="50"/>
      <c r="V21" s="50"/>
      <c r="W21" s="50"/>
      <c r="X21" s="50"/>
    </row>
    <row r="22" spans="1:20" s="36" customFormat="1" ht="33">
      <c r="A22" s="20" t="s">
        <v>17</v>
      </c>
      <c r="B22" s="21" t="s">
        <v>28</v>
      </c>
      <c r="C22" s="22" t="s">
        <v>26</v>
      </c>
      <c r="D22" s="38">
        <f>SUM(D23:D25)</f>
        <v>54.57899999999999</v>
      </c>
      <c r="E22" s="38">
        <f>SUM(E23:E25)</f>
        <v>0.0031079999999999997</v>
      </c>
      <c r="F22" s="38">
        <f>SUM(F23:F25)</f>
        <v>54.57899999999999</v>
      </c>
      <c r="G22" s="38">
        <f>SUM(G23:G25)</f>
        <v>54.57899999999999</v>
      </c>
      <c r="H22" s="38">
        <f aca="true" t="shared" si="4" ref="H22:Q22">SUM(H23:H25)</f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  <c r="L22" s="38">
        <f t="shared" si="4"/>
        <v>0</v>
      </c>
      <c r="M22" s="38">
        <f t="shared" si="4"/>
        <v>0</v>
      </c>
      <c r="N22" s="38">
        <f t="shared" si="4"/>
        <v>0</v>
      </c>
      <c r="O22" s="38">
        <f t="shared" si="4"/>
        <v>54.57899999999999</v>
      </c>
      <c r="P22" s="38">
        <f t="shared" si="4"/>
        <v>0</v>
      </c>
      <c r="Q22" s="38">
        <f t="shared" si="4"/>
        <v>54.57899999999999</v>
      </c>
      <c r="R22" s="38">
        <f t="shared" si="2"/>
        <v>-54.57899999999999</v>
      </c>
      <c r="S22" s="63">
        <v>100</v>
      </c>
      <c r="T22" s="35" t="s">
        <v>40</v>
      </c>
    </row>
    <row r="23" spans="1:20" ht="84">
      <c r="A23" s="23" t="s">
        <v>17</v>
      </c>
      <c r="B23" s="24" t="s">
        <v>29</v>
      </c>
      <c r="C23" s="25" t="s">
        <v>30</v>
      </c>
      <c r="D23" s="18">
        <v>17.146</v>
      </c>
      <c r="E23" s="37">
        <f>0.00259*1.2</f>
        <v>0.0031079999999999997</v>
      </c>
      <c r="F23" s="37">
        <f>D23</f>
        <v>17.146</v>
      </c>
      <c r="G23" s="39">
        <f>F23</f>
        <v>17.146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f>G23</f>
        <v>17.146</v>
      </c>
      <c r="P23" s="39">
        <v>0</v>
      </c>
      <c r="Q23" s="38">
        <f aca="true" t="shared" si="5" ref="Q23:Q34">F23-H23</f>
        <v>17.146</v>
      </c>
      <c r="R23" s="38">
        <f t="shared" si="2"/>
        <v>-17.146</v>
      </c>
      <c r="S23" s="63">
        <v>100</v>
      </c>
      <c r="T23" s="35" t="s">
        <v>40</v>
      </c>
    </row>
    <row r="24" spans="1:20" ht="50.25">
      <c r="A24" s="23" t="s">
        <v>17</v>
      </c>
      <c r="B24" s="24" t="s">
        <v>47</v>
      </c>
      <c r="C24" s="53" t="s">
        <v>48</v>
      </c>
      <c r="D24" s="19">
        <v>17.642</v>
      </c>
      <c r="E24" s="37">
        <v>0</v>
      </c>
      <c r="F24" s="37">
        <f>D24</f>
        <v>17.642</v>
      </c>
      <c r="G24" s="39">
        <f>F24</f>
        <v>17.642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f>G24</f>
        <v>17.642</v>
      </c>
      <c r="P24" s="39">
        <v>0</v>
      </c>
      <c r="Q24" s="38">
        <f t="shared" si="5"/>
        <v>17.642</v>
      </c>
      <c r="R24" s="38">
        <f t="shared" si="2"/>
        <v>-17.642</v>
      </c>
      <c r="S24" s="63">
        <v>100</v>
      </c>
      <c r="T24" s="35" t="s">
        <v>40</v>
      </c>
    </row>
    <row r="25" spans="1:20" ht="66.75">
      <c r="A25" s="23" t="s">
        <v>17</v>
      </c>
      <c r="B25" s="24" t="s">
        <v>49</v>
      </c>
      <c r="C25" s="54" t="s">
        <v>50</v>
      </c>
      <c r="D25" s="19">
        <v>19.791</v>
      </c>
      <c r="E25" s="37">
        <v>0</v>
      </c>
      <c r="F25" s="37">
        <f>D25</f>
        <v>19.791</v>
      </c>
      <c r="G25" s="39">
        <f>F25</f>
        <v>19.791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f>G25</f>
        <v>19.791</v>
      </c>
      <c r="P25" s="39">
        <v>0</v>
      </c>
      <c r="Q25" s="38">
        <f t="shared" si="5"/>
        <v>19.791</v>
      </c>
      <c r="R25" s="38">
        <f t="shared" si="2"/>
        <v>-19.791</v>
      </c>
      <c r="S25" s="63">
        <v>100</v>
      </c>
      <c r="T25" s="35" t="s">
        <v>40</v>
      </c>
    </row>
    <row r="26" spans="1:20" s="36" customFormat="1" ht="66.75">
      <c r="A26" s="26" t="s">
        <v>31</v>
      </c>
      <c r="B26" s="27" t="s">
        <v>32</v>
      </c>
      <c r="C26" s="21" t="s">
        <v>26</v>
      </c>
      <c r="D26" s="34">
        <f>D27</f>
        <v>6.219</v>
      </c>
      <c r="E26" s="34">
        <f aca="true" t="shared" si="6" ref="E26:P26">E27</f>
        <v>0</v>
      </c>
      <c r="F26" s="38">
        <f>F27</f>
        <v>6.219</v>
      </c>
      <c r="G26" s="38">
        <f t="shared" si="6"/>
        <v>6.219</v>
      </c>
      <c r="H26" s="38">
        <f t="shared" si="6"/>
        <v>0</v>
      </c>
      <c r="I26" s="38">
        <f t="shared" si="6"/>
        <v>0</v>
      </c>
      <c r="J26" s="38">
        <f t="shared" si="6"/>
        <v>0</v>
      </c>
      <c r="K26" s="38">
        <f t="shared" si="6"/>
        <v>0</v>
      </c>
      <c r="L26" s="38">
        <f t="shared" si="6"/>
        <v>0</v>
      </c>
      <c r="M26" s="38">
        <f t="shared" si="6"/>
        <v>0</v>
      </c>
      <c r="N26" s="38">
        <f t="shared" si="6"/>
        <v>0</v>
      </c>
      <c r="O26" s="38">
        <f t="shared" si="6"/>
        <v>6.219</v>
      </c>
      <c r="P26" s="38">
        <f t="shared" si="6"/>
        <v>0</v>
      </c>
      <c r="Q26" s="38">
        <f t="shared" si="5"/>
        <v>6.219</v>
      </c>
      <c r="R26" s="38">
        <f t="shared" si="2"/>
        <v>-6.219</v>
      </c>
      <c r="S26" s="34">
        <v>100</v>
      </c>
      <c r="T26" s="35" t="s">
        <v>40</v>
      </c>
    </row>
    <row r="27" spans="1:20" ht="100.5">
      <c r="A27" s="28" t="s">
        <v>31</v>
      </c>
      <c r="B27" s="24" t="s">
        <v>51</v>
      </c>
      <c r="C27" s="55" t="s">
        <v>52</v>
      </c>
      <c r="D27" s="18">
        <v>6.219</v>
      </c>
      <c r="E27" s="37">
        <v>0</v>
      </c>
      <c r="F27" s="37">
        <f>D27</f>
        <v>6.219</v>
      </c>
      <c r="G27" s="39">
        <f>F27</f>
        <v>6.219</v>
      </c>
      <c r="H27" s="39">
        <f>J27+L27+N27+P27</f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f>G27</f>
        <v>6.219</v>
      </c>
      <c r="P27" s="39">
        <v>0</v>
      </c>
      <c r="Q27" s="38">
        <f t="shared" si="5"/>
        <v>6.219</v>
      </c>
      <c r="R27" s="38">
        <f aca="true" t="shared" si="7" ref="R27:R40">H27-G27</f>
        <v>-6.219</v>
      </c>
      <c r="S27" s="34">
        <v>100</v>
      </c>
      <c r="T27" s="35" t="s">
        <v>40</v>
      </c>
    </row>
    <row r="28" spans="1:20" s="36" customFormat="1" ht="50.25">
      <c r="A28" s="26" t="s">
        <v>43</v>
      </c>
      <c r="B28" s="60" t="s">
        <v>71</v>
      </c>
      <c r="C28" s="51" t="s">
        <v>26</v>
      </c>
      <c r="D28" s="38">
        <f>D29</f>
        <v>29.006</v>
      </c>
      <c r="E28" s="38">
        <f>E29</f>
        <v>1.3932</v>
      </c>
      <c r="F28" s="38">
        <f>F29</f>
        <v>19.956</v>
      </c>
      <c r="G28" s="38">
        <f aca="true" t="shared" si="8" ref="G28:T28">G29</f>
        <v>19.956</v>
      </c>
      <c r="H28" s="38">
        <f t="shared" si="8"/>
        <v>0</v>
      </c>
      <c r="I28" s="38">
        <f t="shared" si="8"/>
        <v>0</v>
      </c>
      <c r="J28" s="38">
        <f t="shared" si="8"/>
        <v>0</v>
      </c>
      <c r="K28" s="38">
        <f t="shared" si="8"/>
        <v>0</v>
      </c>
      <c r="L28" s="38">
        <f t="shared" si="8"/>
        <v>0</v>
      </c>
      <c r="M28" s="38">
        <f t="shared" si="8"/>
        <v>0</v>
      </c>
      <c r="N28" s="38">
        <f t="shared" si="8"/>
        <v>0</v>
      </c>
      <c r="O28" s="38">
        <f t="shared" si="8"/>
        <v>19.956</v>
      </c>
      <c r="P28" s="38">
        <f t="shared" si="8"/>
        <v>0</v>
      </c>
      <c r="Q28" s="38">
        <f t="shared" si="8"/>
        <v>19.956</v>
      </c>
      <c r="R28" s="38">
        <f t="shared" si="8"/>
        <v>-19.956</v>
      </c>
      <c r="S28" s="63">
        <f t="shared" si="8"/>
        <v>100</v>
      </c>
      <c r="T28" s="38" t="str">
        <f t="shared" si="8"/>
        <v>нд</v>
      </c>
    </row>
    <row r="29" spans="1:20" ht="33">
      <c r="A29" s="26" t="s">
        <v>33</v>
      </c>
      <c r="B29" s="29" t="s">
        <v>34</v>
      </c>
      <c r="C29" s="29" t="s">
        <v>26</v>
      </c>
      <c r="D29" s="37">
        <f>SUM(D30:D34)</f>
        <v>29.006</v>
      </c>
      <c r="E29" s="37">
        <f aca="true" t="shared" si="9" ref="E29:Q29">SUM(E30:E34)</f>
        <v>1.3932</v>
      </c>
      <c r="F29" s="37">
        <f t="shared" si="9"/>
        <v>19.956</v>
      </c>
      <c r="G29" s="37">
        <f t="shared" si="9"/>
        <v>19.956</v>
      </c>
      <c r="H29" s="37">
        <f t="shared" si="9"/>
        <v>0</v>
      </c>
      <c r="I29" s="37">
        <f t="shared" si="9"/>
        <v>0</v>
      </c>
      <c r="J29" s="37">
        <f t="shared" si="9"/>
        <v>0</v>
      </c>
      <c r="K29" s="37">
        <f t="shared" si="9"/>
        <v>0</v>
      </c>
      <c r="L29" s="37">
        <f t="shared" si="9"/>
        <v>0</v>
      </c>
      <c r="M29" s="37">
        <f t="shared" si="9"/>
        <v>0</v>
      </c>
      <c r="N29" s="37">
        <f t="shared" si="9"/>
        <v>0</v>
      </c>
      <c r="O29" s="37">
        <f t="shared" si="9"/>
        <v>19.956</v>
      </c>
      <c r="P29" s="37">
        <f t="shared" si="9"/>
        <v>0</v>
      </c>
      <c r="Q29" s="37">
        <f t="shared" si="9"/>
        <v>19.956</v>
      </c>
      <c r="R29" s="38">
        <f t="shared" si="7"/>
        <v>-19.956</v>
      </c>
      <c r="S29" s="34">
        <v>100</v>
      </c>
      <c r="T29" s="35" t="s">
        <v>40</v>
      </c>
    </row>
    <row r="30" spans="1:20" ht="66.75">
      <c r="A30" s="28" t="s">
        <v>33</v>
      </c>
      <c r="B30" s="24" t="s">
        <v>53</v>
      </c>
      <c r="C30" s="24" t="s">
        <v>54</v>
      </c>
      <c r="D30" s="37">
        <v>1.146</v>
      </c>
      <c r="E30" s="37">
        <v>0</v>
      </c>
      <c r="F30" s="37">
        <f>D30</f>
        <v>1.146</v>
      </c>
      <c r="G30" s="39">
        <f>F30</f>
        <v>1.146</v>
      </c>
      <c r="H30" s="39">
        <f>J30+L30+N30+P30</f>
        <v>0</v>
      </c>
      <c r="I30" s="41">
        <v>0</v>
      </c>
      <c r="J30" s="41">
        <v>0</v>
      </c>
      <c r="K30" s="41">
        <v>0</v>
      </c>
      <c r="L30" s="41">
        <v>0</v>
      </c>
      <c r="M30" s="39">
        <v>0</v>
      </c>
      <c r="N30" s="41">
        <v>0</v>
      </c>
      <c r="O30" s="37">
        <f>G30</f>
        <v>1.146</v>
      </c>
      <c r="P30" s="39">
        <v>0</v>
      </c>
      <c r="Q30" s="38">
        <f t="shared" si="5"/>
        <v>1.146</v>
      </c>
      <c r="R30" s="38">
        <f t="shared" si="7"/>
        <v>-1.146</v>
      </c>
      <c r="S30" s="34">
        <v>100</v>
      </c>
      <c r="T30" s="35" t="s">
        <v>40</v>
      </c>
    </row>
    <row r="31" spans="1:20" ht="66.75">
      <c r="A31" s="28" t="s">
        <v>33</v>
      </c>
      <c r="B31" s="56" t="s">
        <v>55</v>
      </c>
      <c r="C31" s="57" t="s">
        <v>56</v>
      </c>
      <c r="D31" s="37">
        <v>11.005</v>
      </c>
      <c r="E31" s="37">
        <v>0</v>
      </c>
      <c r="F31" s="37">
        <f>D31</f>
        <v>11.005</v>
      </c>
      <c r="G31" s="39">
        <f>F31</f>
        <v>11.005</v>
      </c>
      <c r="H31" s="39">
        <f>J31+L31+N31+P31</f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37">
        <f>G31</f>
        <v>11.005</v>
      </c>
      <c r="P31" s="39">
        <v>0</v>
      </c>
      <c r="Q31" s="38">
        <f t="shared" si="5"/>
        <v>11.005</v>
      </c>
      <c r="R31" s="38">
        <f>H31-G31</f>
        <v>-11.005</v>
      </c>
      <c r="S31" s="34">
        <v>100</v>
      </c>
      <c r="T31" s="35" t="s">
        <v>40</v>
      </c>
    </row>
    <row r="32" spans="1:20" ht="84">
      <c r="A32" s="28" t="s">
        <v>33</v>
      </c>
      <c r="B32" s="24" t="s">
        <v>57</v>
      </c>
      <c r="C32" s="24" t="s">
        <v>58</v>
      </c>
      <c r="D32" s="37">
        <v>0.67</v>
      </c>
      <c r="E32" s="37">
        <v>0</v>
      </c>
      <c r="F32" s="37">
        <f>D32</f>
        <v>0.67</v>
      </c>
      <c r="G32" s="39">
        <f>F32</f>
        <v>0.67</v>
      </c>
      <c r="H32" s="39">
        <f>J32+L32+N32+P32</f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37">
        <f>G32</f>
        <v>0.67</v>
      </c>
      <c r="P32" s="39">
        <v>0</v>
      </c>
      <c r="Q32" s="38">
        <f t="shared" si="5"/>
        <v>0.67</v>
      </c>
      <c r="R32" s="38">
        <f>H32-G32</f>
        <v>-0.67</v>
      </c>
      <c r="S32" s="48">
        <v>100</v>
      </c>
      <c r="T32" s="35" t="s">
        <v>40</v>
      </c>
    </row>
    <row r="33" spans="1:20" ht="66.75">
      <c r="A33" s="28" t="s">
        <v>33</v>
      </c>
      <c r="B33" s="24" t="s">
        <v>59</v>
      </c>
      <c r="C33" s="24" t="s">
        <v>60</v>
      </c>
      <c r="D33" s="37">
        <v>7.047</v>
      </c>
      <c r="E33" s="37">
        <v>0</v>
      </c>
      <c r="F33" s="37">
        <f>D33</f>
        <v>7.047</v>
      </c>
      <c r="G33" s="39">
        <f>F33</f>
        <v>7.047</v>
      </c>
      <c r="H33" s="39">
        <f>J33+L33+N33+P33</f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37">
        <f>G33</f>
        <v>7.047</v>
      </c>
      <c r="P33" s="39">
        <v>0</v>
      </c>
      <c r="Q33" s="38">
        <f t="shared" si="5"/>
        <v>7.047</v>
      </c>
      <c r="R33" s="38">
        <f>H33-G33</f>
        <v>-7.047</v>
      </c>
      <c r="S33" s="48">
        <v>100</v>
      </c>
      <c r="T33" s="35" t="s">
        <v>40</v>
      </c>
    </row>
    <row r="34" spans="1:20" ht="66.75">
      <c r="A34" s="28" t="s">
        <v>33</v>
      </c>
      <c r="B34" s="24" t="s">
        <v>61</v>
      </c>
      <c r="C34" s="24" t="s">
        <v>62</v>
      </c>
      <c r="D34" s="37">
        <v>9.138</v>
      </c>
      <c r="E34" s="37">
        <f>1.161*1.2</f>
        <v>1.3932</v>
      </c>
      <c r="F34" s="37">
        <v>0.088</v>
      </c>
      <c r="G34" s="39">
        <f>F34</f>
        <v>0.088</v>
      </c>
      <c r="H34" s="39">
        <f>J34+L34+N34+P34</f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37">
        <f>G34</f>
        <v>0.088</v>
      </c>
      <c r="P34" s="39">
        <v>0</v>
      </c>
      <c r="Q34" s="38">
        <f t="shared" si="5"/>
        <v>0.088</v>
      </c>
      <c r="R34" s="38">
        <f>H34-G34</f>
        <v>-0.088</v>
      </c>
      <c r="S34" s="48">
        <v>100</v>
      </c>
      <c r="T34" s="35" t="s">
        <v>40</v>
      </c>
    </row>
    <row r="35" spans="1:20" ht="66.75">
      <c r="A35" s="26" t="s">
        <v>44</v>
      </c>
      <c r="B35" s="58" t="s">
        <v>63</v>
      </c>
      <c r="C35" s="52" t="s">
        <v>26</v>
      </c>
      <c r="D35" s="48" t="s">
        <v>40</v>
      </c>
      <c r="E35" s="48" t="s">
        <v>40</v>
      </c>
      <c r="F35" s="48" t="s">
        <v>40</v>
      </c>
      <c r="G35" s="48" t="s">
        <v>40</v>
      </c>
      <c r="H35" s="48" t="s">
        <v>40</v>
      </c>
      <c r="I35" s="48" t="s">
        <v>40</v>
      </c>
      <c r="J35" s="48" t="s">
        <v>40</v>
      </c>
      <c r="K35" s="48" t="s">
        <v>40</v>
      </c>
      <c r="L35" s="48" t="s">
        <v>40</v>
      </c>
      <c r="M35" s="48" t="s">
        <v>40</v>
      </c>
      <c r="N35" s="48" t="s">
        <v>40</v>
      </c>
      <c r="O35" s="48" t="s">
        <v>40</v>
      </c>
      <c r="P35" s="48" t="s">
        <v>40</v>
      </c>
      <c r="Q35" s="48" t="s">
        <v>40</v>
      </c>
      <c r="R35" s="48" t="s">
        <v>40</v>
      </c>
      <c r="S35" s="48" t="s">
        <v>40</v>
      </c>
      <c r="T35" s="48" t="s">
        <v>40</v>
      </c>
    </row>
    <row r="36" spans="1:20" s="36" customFormat="1" ht="50.25">
      <c r="A36" s="26" t="s">
        <v>18</v>
      </c>
      <c r="B36" s="29" t="s">
        <v>35</v>
      </c>
      <c r="C36" s="32" t="s">
        <v>26</v>
      </c>
      <c r="D36" s="61">
        <f>SUM(D37:D39)</f>
        <v>88.80699999999999</v>
      </c>
      <c r="E36" s="42">
        <f>SUM(E37:E39)</f>
        <v>12.2616</v>
      </c>
      <c r="F36" s="38">
        <f>SUM(F37:F39)-0.001</f>
        <v>49.934000000000005</v>
      </c>
      <c r="G36" s="42">
        <f aca="true" t="shared" si="10" ref="G36:P36">SUM(G37:G39)</f>
        <v>22.537</v>
      </c>
      <c r="H36" s="42">
        <f t="shared" si="10"/>
        <v>0.147456</v>
      </c>
      <c r="I36" s="42">
        <f t="shared" si="10"/>
        <v>0</v>
      </c>
      <c r="J36" s="42">
        <f t="shared" si="10"/>
        <v>0</v>
      </c>
      <c r="K36" s="42">
        <f t="shared" si="10"/>
        <v>0</v>
      </c>
      <c r="L36" s="42">
        <f t="shared" si="10"/>
        <v>0.147456</v>
      </c>
      <c r="M36" s="42">
        <f t="shared" si="10"/>
        <v>0</v>
      </c>
      <c r="N36" s="42">
        <f t="shared" si="10"/>
        <v>0</v>
      </c>
      <c r="O36" s="42">
        <f t="shared" si="10"/>
        <v>22.537</v>
      </c>
      <c r="P36" s="42">
        <f t="shared" si="10"/>
        <v>0</v>
      </c>
      <c r="Q36" s="38">
        <f>G36-H36</f>
        <v>22.389544</v>
      </c>
      <c r="R36" s="38">
        <f t="shared" si="7"/>
        <v>-22.389544</v>
      </c>
      <c r="S36" s="48">
        <v>100</v>
      </c>
      <c r="T36" s="35" t="s">
        <v>40</v>
      </c>
    </row>
    <row r="37" spans="1:20" ht="50.25">
      <c r="A37" s="28" t="s">
        <v>45</v>
      </c>
      <c r="B37" s="31" t="s">
        <v>36</v>
      </c>
      <c r="C37" s="25" t="s">
        <v>37</v>
      </c>
      <c r="D37" s="45">
        <v>32.53</v>
      </c>
      <c r="E37" s="44">
        <v>0</v>
      </c>
      <c r="F37" s="37">
        <v>3.695</v>
      </c>
      <c r="G37" s="41">
        <f>F37</f>
        <v>3.695</v>
      </c>
      <c r="H37" s="39">
        <f>J37+L37+N37+P37</f>
        <v>0</v>
      </c>
      <c r="I37" s="41">
        <v>0</v>
      </c>
      <c r="J37" s="41">
        <v>0</v>
      </c>
      <c r="K37" s="41">
        <v>0</v>
      </c>
      <c r="L37" s="37">
        <v>0</v>
      </c>
      <c r="M37" s="41">
        <v>0</v>
      </c>
      <c r="N37" s="37">
        <v>0</v>
      </c>
      <c r="O37" s="37">
        <f>G37</f>
        <v>3.695</v>
      </c>
      <c r="P37" s="37">
        <v>0</v>
      </c>
      <c r="Q37" s="38">
        <f>G37-H37</f>
        <v>3.695</v>
      </c>
      <c r="R37" s="38">
        <f t="shared" si="7"/>
        <v>-3.695</v>
      </c>
      <c r="S37" s="34">
        <v>100</v>
      </c>
      <c r="T37" s="35" t="s">
        <v>40</v>
      </c>
    </row>
    <row r="38" spans="1:20" ht="100.5">
      <c r="A38" s="28" t="s">
        <v>45</v>
      </c>
      <c r="B38" s="24" t="s">
        <v>38</v>
      </c>
      <c r="C38" s="25" t="s">
        <v>39</v>
      </c>
      <c r="D38" s="33">
        <v>49.915</v>
      </c>
      <c r="E38" s="37">
        <f>10.218*1.2</f>
        <v>12.2616</v>
      </c>
      <c r="F38" s="37">
        <v>39.878</v>
      </c>
      <c r="G38" s="41">
        <v>12.48</v>
      </c>
      <c r="H38" s="39">
        <f>J38+L38+N38+P38</f>
        <v>0.147456</v>
      </c>
      <c r="I38" s="41">
        <v>0</v>
      </c>
      <c r="J38" s="41">
        <v>0</v>
      </c>
      <c r="K38" s="41">
        <v>0</v>
      </c>
      <c r="L38" s="37">
        <f>0.12288*1.2</f>
        <v>0.147456</v>
      </c>
      <c r="M38" s="41">
        <v>0</v>
      </c>
      <c r="N38" s="37">
        <v>0</v>
      </c>
      <c r="O38" s="37">
        <f>G38</f>
        <v>12.48</v>
      </c>
      <c r="P38" s="37">
        <v>0</v>
      </c>
      <c r="Q38" s="38">
        <f>G38-H38</f>
        <v>12.332544</v>
      </c>
      <c r="R38" s="38">
        <f t="shared" si="7"/>
        <v>-12.332544</v>
      </c>
      <c r="S38" s="34">
        <v>100</v>
      </c>
      <c r="T38" s="35" t="s">
        <v>40</v>
      </c>
    </row>
    <row r="39" spans="1:20" ht="100.5">
      <c r="A39" s="28" t="s">
        <v>45</v>
      </c>
      <c r="B39" s="24" t="s">
        <v>64</v>
      </c>
      <c r="C39" s="30" t="s">
        <v>65</v>
      </c>
      <c r="D39" s="43">
        <v>6.362</v>
      </c>
      <c r="E39" s="44">
        <v>0</v>
      </c>
      <c r="F39" s="37">
        <f>D39</f>
        <v>6.362</v>
      </c>
      <c r="G39" s="45">
        <f>F39</f>
        <v>6.362</v>
      </c>
      <c r="H39" s="40">
        <f>J39+L39+N39+P39</f>
        <v>0</v>
      </c>
      <c r="I39" s="45">
        <v>0</v>
      </c>
      <c r="J39" s="45">
        <v>0</v>
      </c>
      <c r="K39" s="45">
        <v>0</v>
      </c>
      <c r="L39" s="37">
        <v>0</v>
      </c>
      <c r="M39" s="37">
        <v>0</v>
      </c>
      <c r="N39" s="37">
        <v>0</v>
      </c>
      <c r="O39" s="37">
        <f>G39</f>
        <v>6.362</v>
      </c>
      <c r="P39" s="37">
        <v>0</v>
      </c>
      <c r="Q39" s="38">
        <f>G39-H39</f>
        <v>6.362</v>
      </c>
      <c r="R39" s="38">
        <f t="shared" si="7"/>
        <v>-6.362</v>
      </c>
      <c r="S39" s="34">
        <v>100</v>
      </c>
      <c r="T39" s="35" t="s">
        <v>40</v>
      </c>
    </row>
    <row r="40" spans="1:22" ht="21" customHeight="1">
      <c r="A40" s="64" t="s">
        <v>15</v>
      </c>
      <c r="B40" s="64"/>
      <c r="C40" s="64"/>
      <c r="D40" s="47">
        <f>D36+D20</f>
        <v>178.611</v>
      </c>
      <c r="E40" s="47">
        <f aca="true" t="shared" si="11" ref="E40:Q40">E36+E20</f>
        <v>13.657907999999999</v>
      </c>
      <c r="F40" s="47">
        <f t="shared" si="11"/>
        <v>130.688</v>
      </c>
      <c r="G40" s="47">
        <f t="shared" si="11"/>
        <v>103.291</v>
      </c>
      <c r="H40" s="47">
        <f t="shared" si="11"/>
        <v>0.147456</v>
      </c>
      <c r="I40" s="47">
        <f t="shared" si="11"/>
        <v>0</v>
      </c>
      <c r="J40" s="47">
        <f t="shared" si="11"/>
        <v>0</v>
      </c>
      <c r="K40" s="47">
        <f t="shared" si="11"/>
        <v>0</v>
      </c>
      <c r="L40" s="47">
        <f t="shared" si="11"/>
        <v>0.147456</v>
      </c>
      <c r="M40" s="47">
        <f t="shared" si="11"/>
        <v>0</v>
      </c>
      <c r="N40" s="47">
        <f t="shared" si="11"/>
        <v>0</v>
      </c>
      <c r="O40" s="47">
        <f t="shared" si="11"/>
        <v>103.291</v>
      </c>
      <c r="P40" s="47">
        <f t="shared" si="11"/>
        <v>0</v>
      </c>
      <c r="Q40" s="47">
        <f t="shared" si="11"/>
        <v>103.14354399999999</v>
      </c>
      <c r="R40" s="38">
        <f t="shared" si="7"/>
        <v>-103.14354399999999</v>
      </c>
      <c r="S40" s="62">
        <v>100</v>
      </c>
      <c r="T40" s="35" t="s">
        <v>40</v>
      </c>
      <c r="U40" s="4"/>
      <c r="V40" s="4"/>
    </row>
  </sheetData>
  <sheetProtection/>
  <mergeCells count="26">
    <mergeCell ref="A14:T14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A4:T4"/>
    <mergeCell ref="A5:T5"/>
    <mergeCell ref="A7:T7"/>
    <mergeCell ref="A8:T8"/>
    <mergeCell ref="A10:T10"/>
    <mergeCell ref="A12:T12"/>
    <mergeCell ref="A40:C40"/>
    <mergeCell ref="A15:A17"/>
    <mergeCell ref="B15:B17"/>
    <mergeCell ref="C15:C17"/>
    <mergeCell ref="T15:T17"/>
    <mergeCell ref="G16:H16"/>
    <mergeCell ref="R15:S15"/>
    <mergeCell ref="M16:N16"/>
    <mergeCell ref="O16:P16"/>
    <mergeCell ref="E15:E17"/>
  </mergeCells>
  <printOptions horizontalCentered="1"/>
  <pageMargins left="0" right="0" top="0" bottom="0" header="0" footer="0"/>
  <pageSetup fitToHeight="5" fitToWidth="1" horizontalDpi="600" verticalDpi="600" orientation="landscape" paperSize="9" scale="49" r:id="rId1"/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2019-05-13T07:19:02Z</cp:lastPrinted>
  <dcterms:created xsi:type="dcterms:W3CDTF">2009-07-27T10:10:26Z</dcterms:created>
  <dcterms:modified xsi:type="dcterms:W3CDTF">2020-08-10T07:58:59Z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DZQQNTZWJNVN-2-2985</vt:lpwstr>
  </property>
  <property fmtid="{D5CDD505-2E9C-101B-9397-08002B2CF9AE}" pid="4" name="_dlc_DocIdItemGu">
    <vt:lpwstr>1a9a2fd4-b698-4f17-aa53-0430f0906602</vt:lpwstr>
  </property>
  <property fmtid="{D5CDD505-2E9C-101B-9397-08002B2CF9AE}" pid="5" name="_dlc_DocIdU">
    <vt:lpwstr>http://info.kom-tech.ru:8090/_layouts/DocIdRedir.aspx?ID=DZQQNTZWJNVN-2-2985, DZQQNTZWJNVN-2-2985</vt:lpwstr>
  </property>
  <property fmtid="{D5CDD505-2E9C-101B-9397-08002B2CF9AE}" pid="6" name="u">
    <vt:lpwstr/>
  </property>
</Properties>
</file>